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Apr 2024/"/>
    </mc:Choice>
  </mc:AlternateContent>
  <xr:revisionPtr revIDLastSave="8" documentId="13_ncr:1_{6E321B3E-2201-472A-AEAB-90B1D42A3AF4}" xr6:coauthVersionLast="47" xr6:coauthVersionMax="47" xr10:uidLastSave="{D91D2C77-4F2A-4552-ADDE-A2DA76A23E6F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29" i="1" l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29" i="1" l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AA1323" i="1" s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Q1319" i="1" s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L1325" i="1"/>
  <c r="Q1322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L1329" i="1" l="1"/>
  <c r="AA1320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L1317" i="1"/>
  <c r="Q1318" i="1"/>
  <c r="AA1327" i="1"/>
  <c r="Q1316" i="1"/>
  <c r="Q1320" i="1"/>
  <c r="AA1321" i="1"/>
  <c r="L1323" i="1"/>
  <c r="AA1325" i="1"/>
  <c r="AA1329" i="1"/>
  <c r="Q1328" i="1"/>
  <c r="L1322" i="1"/>
  <c r="L1327" i="1"/>
  <c r="AA1319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28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57" i="1" l="1"/>
  <c r="S1266" i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Q1281" i="1"/>
  <c r="B1285" i="1"/>
  <c r="Q1289" i="1"/>
  <c r="B1293" i="1"/>
  <c r="O1269" i="1"/>
  <c r="Y1269" i="1"/>
  <c r="B1271" i="1"/>
  <c r="C1324" i="1" s="1"/>
  <c r="J1273" i="1"/>
  <c r="O1277" i="1"/>
  <c r="B1279" i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B1292" i="1"/>
  <c r="B1270" i="1"/>
  <c r="C1323" i="1" s="1"/>
  <c r="B1278" i="1"/>
  <c r="B1286" i="1"/>
  <c r="B1294" i="1"/>
  <c r="B1267" i="1"/>
  <c r="C1320" i="1" s="1"/>
  <c r="B1275" i="1"/>
  <c r="C1328" i="1" s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4" i="1" l="1"/>
  <c r="C1290" i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L893" i="1" l="1"/>
  <c r="G1098" i="1"/>
  <c r="J952" i="1"/>
  <c r="S1049" i="1"/>
  <c r="O1043" i="1"/>
  <c r="O923" i="1"/>
  <c r="Q870" i="1"/>
  <c r="Q890" i="1"/>
  <c r="O1081" i="1"/>
  <c r="S1095" i="1"/>
  <c r="O968" i="1"/>
  <c r="L859" i="1"/>
  <c r="Q872" i="1"/>
  <c r="O898" i="1"/>
  <c r="L828" i="1"/>
  <c r="Q884" i="1"/>
  <c r="O876" i="1"/>
  <c r="J908" i="1"/>
  <c r="Q881" i="1"/>
  <c r="Q886" i="1"/>
  <c r="Q906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1073" i="1"/>
  <c r="C105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<sst xmlns="http://schemas.openxmlformats.org/spreadsheetml/2006/main" count="80" uniqueCount="39">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</sst>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6" fontId="0" fillId="11" borderId="0" xfId="1" applyFont="1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29"/>
  <sheetViews>
    <sheetView tabSelected="1" topLeftCell="A7" zoomScaleNormal="100" zoomScaleSheetLayoutView="100" workbookViewId="0">
      <pane xSplit="1" ySplit="2" topLeftCell="B1321" activePane="bottomRight" state="frozen"/>
      <selection pane="topRight" activeCell="B7" sqref="B7"/>
      <selection pane="bottomLeft" activeCell="A9" sqref="A9"/>
      <selection pane="bottomRight" activeCell="E1328" sqref="E132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>(K1257/0.09)/I1257</f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30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30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30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88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  <c r="AB1315" s="89"/>
      <c r="AC1315" s="89"/>
      <c r="AD1315" s="89"/>
    </row>
    <row r="1316" spans="1:30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29" si="619">(I1316/I1263)-1</f>
        <v>-3.7020434790341339E-2</v>
      </c>
      <c r="K1316" s="74">
        <f>'[10]Marketshare 2018'!$KS$67</f>
        <v>8990695.7857799996</v>
      </c>
      <c r="L1316" s="76">
        <f t="shared" ref="L1316:L1329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29" si="621">(N1316/N1263)-1</f>
        <v>-1.1115412381351497E-2</v>
      </c>
      <c r="P1316" s="74">
        <f>'[10]Marketshare 2018'!$KS$77</f>
        <v>2813255.1</v>
      </c>
      <c r="Q1316" s="76">
        <f t="shared" ref="Q1316:Q1329" si="622">(P1316/0.09)/N1316</f>
        <v>0.14760479524021322</v>
      </c>
      <c r="R1316" s="71">
        <f>[9]Data!$W$1311</f>
        <v>1136595.3799999999</v>
      </c>
      <c r="S1316" s="78">
        <f t="shared" ref="S1316:S1329" si="623">(R1316/R1263)-1</f>
        <v>0.11857465021223468</v>
      </c>
      <c r="T1316" s="5">
        <v>5306</v>
      </c>
      <c r="U1316" s="88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29" si="624">(X1316/X1263)-1</f>
        <v>-7.4871241036262859E-3</v>
      </c>
      <c r="Z1316" s="74">
        <f>'[11]From Apr 2023'!$KS$18</f>
        <v>1906766.9899999998</v>
      </c>
      <c r="AA1316" s="76">
        <f t="shared" ref="AA1316:AA1329" si="625">(Z1316/0.15)/X1316</f>
        <v>7.5128607484469478E-2</v>
      </c>
    </row>
    <row r="1317" spans="1:30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88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30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88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30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88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30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88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30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88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30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88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30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88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30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88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30" s="80" customFormat="1" ht="13" x14ac:dyDescent="0.3">
      <c r="A1325" s="69">
        <v>45375</v>
      </c>
      <c r="B1325" s="58">
        <f t="shared" ref="B1325:B1329" si="626">+K1325+P1325+R1325+U1325+V1325+Z1325</f>
        <v>24555027.590239979</v>
      </c>
      <c r="C1325" s="70">
        <f t="shared" ref="C1325:C1329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29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88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30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88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30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88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30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88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8019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382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88">
        <f>[9]Data!$X$1324</f>
        <v>722071.88</v>
      </c>
      <c r="V1329" s="88">
        <f>[9]Data!$Y$1324</f>
        <v>6681465.6400000304</v>
      </c>
      <c r="W1329" s="67">
        <v>2737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2024-05-02T10:04:32Z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